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% Fluorescence VS Time" sheetId="1" r:id="rId1"/>
    <sheet name="Raw Data" sheetId="2" r:id="rId2"/>
    <sheet name="Average Data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<sst xmlns="http://schemas.openxmlformats.org/spreadsheetml/2006/main" count="142" uniqueCount="36">
  <si>
    <t>Time/Wells</t>
  </si>
  <si>
    <t>Measurement 1</t>
  </si>
  <si>
    <t>Measurement 2</t>
  </si>
  <si>
    <t>Measurement 3</t>
  </si>
  <si>
    <t>Measurement 4</t>
  </si>
  <si>
    <t>Average of Measurements</t>
  </si>
  <si>
    <t xml:space="preserve">Position </t>
  </si>
  <si>
    <t xml:space="preserve">D04     </t>
  </si>
  <si>
    <t xml:space="preserve">D06     </t>
  </si>
  <si>
    <t xml:space="preserve">D08     </t>
  </si>
  <si>
    <t xml:space="preserve">D10     </t>
  </si>
  <si>
    <t xml:space="preserve">E03     </t>
  </si>
  <si>
    <t xml:space="preserve">E05     </t>
  </si>
  <si>
    <t xml:space="preserve">E07     </t>
  </si>
  <si>
    <t xml:space="preserve">E09     </t>
  </si>
  <si>
    <t xml:space="preserve">F06     </t>
  </si>
  <si>
    <t>Number</t>
  </si>
  <si>
    <t>Wells</t>
  </si>
  <si>
    <t>Name ( GFP conc uM)</t>
  </si>
  <si>
    <t>Contents</t>
  </si>
  <si>
    <t>1.95uM GFP + 40ul Cell Extract + 20ul DNA (4ug)</t>
  </si>
  <si>
    <t>1.30uM GFP + 40ul Cell Extract + 20ul DNA (4ug)</t>
  </si>
  <si>
    <t>0.65uM GFP + 40ul Cell Extract + 20ul DNA (4ug)</t>
  </si>
  <si>
    <t>0.32uM GFP + 40ul Cell Extract + 20ul DNA (4ug)</t>
  </si>
  <si>
    <t>0uM GFP + 40ul Cell Extract + 20ul DNA (4ug)</t>
  </si>
  <si>
    <t>1.85uM</t>
  </si>
  <si>
    <t>1.23uM</t>
  </si>
  <si>
    <t>0.62uM</t>
  </si>
  <si>
    <t>0.31uM</t>
  </si>
  <si>
    <t>Time (min)</t>
  </si>
  <si>
    <t>Sample 2</t>
  </si>
  <si>
    <t>Sample 1</t>
  </si>
  <si>
    <t>Average</t>
  </si>
  <si>
    <t>Standard dev</t>
  </si>
  <si>
    <t>Fluorescence (au) against Time (min)</t>
  </si>
  <si>
    <t>Fluorescence (%) against Time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</si>
</sst>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Fluorescence vs Time for [GFPmut3b] of
0.62uM, 1.23uM and 1.85uM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'Average Data'!$J$13:$M$13</c:f>
              <c:strCache>
                <c:ptCount val="1"/>
                <c:pt idx="0">
                  <c:v>0.62uM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'Average Data'!$M$15:$M$21</c:f>
                <c:numCache>
                  <c:ptCount val="7"/>
                  <c:pt idx="0">
                    <c:v>0.0006464927170754042</c:v>
                  </c:pt>
                  <c:pt idx="1">
                    <c:v>1.718119883594059</c:v>
                  </c:pt>
                  <c:pt idx="2">
                    <c:v>7.362800818847059</c:v>
                  </c:pt>
                  <c:pt idx="3">
                    <c:v>10.336240379106671</c:v>
                  </c:pt>
                  <c:pt idx="4">
                    <c:v>17.172707079867518</c:v>
                  </c:pt>
                  <c:pt idx="5">
                    <c:v>22.075428690703372</c:v>
                  </c:pt>
                  <c:pt idx="6">
                    <c:v>24.49348210969825</c:v>
                  </c:pt>
                </c:numCache>
              </c:numRef>
            </c:plus>
            <c:minus>
              <c:numRef>
                <c:f>'Average Data'!$M$15:$M$21</c:f>
                <c:numCache>
                  <c:ptCount val="7"/>
                  <c:pt idx="0">
                    <c:v>0.0006464927170754042</c:v>
                  </c:pt>
                  <c:pt idx="1">
                    <c:v>1.718119883594059</c:v>
                  </c:pt>
                  <c:pt idx="2">
                    <c:v>7.362800818847059</c:v>
                  </c:pt>
                  <c:pt idx="3">
                    <c:v>10.336240379106671</c:v>
                  </c:pt>
                  <c:pt idx="4">
                    <c:v>17.172707079867518</c:v>
                  </c:pt>
                  <c:pt idx="5">
                    <c:v>22.075428690703372</c:v>
                  </c:pt>
                  <c:pt idx="6">
                    <c:v>24.49348210969825</c:v>
                  </c:pt>
                </c:numCache>
              </c:numRef>
            </c:minus>
            <c:noEndCap val="0"/>
          </c:errBars>
          <c:xVal>
            <c:numRef>
              <c:f>'Average Data'!$A$15:$A$21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Data'!$L$15:$L$21</c:f>
              <c:numCache>
                <c:ptCount val="7"/>
                <c:pt idx="0">
                  <c:v>99.99954286132241</c:v>
                </c:pt>
                <c:pt idx="1">
                  <c:v>103.92024091455411</c:v>
                </c:pt>
                <c:pt idx="2">
                  <c:v>103.32653214528581</c:v>
                </c:pt>
                <c:pt idx="3">
                  <c:v>103.46337510816008</c:v>
                </c:pt>
                <c:pt idx="4">
                  <c:v>110.83003534546836</c:v>
                </c:pt>
                <c:pt idx="5">
                  <c:v>114.00421428910312</c:v>
                </c:pt>
                <c:pt idx="6">
                  <c:v>109.99066001552836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'Average Data'!$F$13:$I$13</c:f>
              <c:strCache>
                <c:ptCount val="1"/>
                <c:pt idx="0">
                  <c:v>1.23uM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'Average Data'!$I$15:$I$21</c:f>
                <c:numCache>
                  <c:ptCount val="7"/>
                  <c:pt idx="0">
                    <c:v>0.00021442195821329743</c:v>
                  </c:pt>
                  <c:pt idx="1">
                    <c:v>10.606950654810687</c:v>
                  </c:pt>
                  <c:pt idx="2">
                    <c:v>16.622360849436607</c:v>
                  </c:pt>
                  <c:pt idx="3">
                    <c:v>43.66038926184495</c:v>
                  </c:pt>
                  <c:pt idx="4">
                    <c:v>48.58314901794245</c:v>
                  </c:pt>
                  <c:pt idx="5">
                    <c:v>47.232547259408136</c:v>
                  </c:pt>
                  <c:pt idx="6">
                    <c:v>49.819696755391725</c:v>
                  </c:pt>
                </c:numCache>
              </c:numRef>
            </c:plus>
            <c:minus>
              <c:numRef>
                <c:f>'Average Data'!$I$15:$I$21</c:f>
                <c:numCache>
                  <c:ptCount val="7"/>
                  <c:pt idx="0">
                    <c:v>0.00021442195821329743</c:v>
                  </c:pt>
                  <c:pt idx="1">
                    <c:v>10.606950654810687</c:v>
                  </c:pt>
                  <c:pt idx="2">
                    <c:v>16.622360849436607</c:v>
                  </c:pt>
                  <c:pt idx="3">
                    <c:v>43.66038926184495</c:v>
                  </c:pt>
                  <c:pt idx="4">
                    <c:v>48.58314901794245</c:v>
                  </c:pt>
                  <c:pt idx="5">
                    <c:v>47.232547259408136</c:v>
                  </c:pt>
                  <c:pt idx="6">
                    <c:v>49.819696755391725</c:v>
                  </c:pt>
                </c:numCache>
              </c:numRef>
            </c:minus>
            <c:noEndCap val="0"/>
          </c:errBars>
          <c:xVal>
            <c:numRef>
              <c:f>'Average Data'!$A$15:$A$21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Data'!$H$15:$H$21</c:f>
              <c:numCache>
                <c:ptCount val="7"/>
                <c:pt idx="0">
                  <c:v>99.99984838193197</c:v>
                </c:pt>
                <c:pt idx="1">
                  <c:v>86.17546041094147</c:v>
                </c:pt>
                <c:pt idx="2">
                  <c:v>73.22814305032539</c:v>
                </c:pt>
                <c:pt idx="3">
                  <c:v>60.487941931679494</c:v>
                </c:pt>
                <c:pt idx="4">
                  <c:v>59.67398694249648</c:v>
                </c:pt>
                <c:pt idx="5">
                  <c:v>56.82794163932876</c:v>
                </c:pt>
                <c:pt idx="6">
                  <c:v>54.71502489957441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'Average Data'!$B$13:$E$13</c:f>
              <c:strCache>
                <c:ptCount val="1"/>
                <c:pt idx="0">
                  <c:v>1.85uM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'Average Data'!$E$15:$E$21</c:f>
                <c:numCache>
                  <c:ptCount val="7"/>
                  <c:pt idx="0">
                    <c:v>0.000518332299671292</c:v>
                  </c:pt>
                  <c:pt idx="1">
                    <c:v>9.635518247900489</c:v>
                  </c:pt>
                  <c:pt idx="2">
                    <c:v>6.1158806814181235</c:v>
                  </c:pt>
                  <c:pt idx="3">
                    <c:v>9.21010036549046</c:v>
                  </c:pt>
                  <c:pt idx="4">
                    <c:v>35.550021835884344</c:v>
                  </c:pt>
                  <c:pt idx="5">
                    <c:v>30.876950445880688</c:v>
                  </c:pt>
                  <c:pt idx="6">
                    <c:v>9.958967279563307</c:v>
                  </c:pt>
                </c:numCache>
              </c:numRef>
            </c:plus>
            <c:minus>
              <c:numRef>
                <c:f>'Average Data'!$E$15:$E$21</c:f>
                <c:numCache>
                  <c:ptCount val="7"/>
                  <c:pt idx="0">
                    <c:v>0.000518332299671292</c:v>
                  </c:pt>
                  <c:pt idx="1">
                    <c:v>9.635518247900489</c:v>
                  </c:pt>
                  <c:pt idx="2">
                    <c:v>6.1158806814181235</c:v>
                  </c:pt>
                  <c:pt idx="3">
                    <c:v>9.21010036549046</c:v>
                  </c:pt>
                  <c:pt idx="4">
                    <c:v>35.550021835884344</c:v>
                  </c:pt>
                  <c:pt idx="5">
                    <c:v>30.876950445880688</c:v>
                  </c:pt>
                  <c:pt idx="6">
                    <c:v>9.958967279563307</c:v>
                  </c:pt>
                </c:numCache>
              </c:numRef>
            </c:minus>
            <c:noEndCap val="0"/>
          </c:errBars>
          <c:xVal>
            <c:numRef>
              <c:f>'Average Data'!$A$15:$A$21</c:f>
              <c:numCache>
                <c:ptCount val="7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</c:numCache>
            </c:numRef>
          </c:xVal>
          <c:yVal>
            <c:numRef>
              <c:f>'Average Data'!$D$15:$D$21</c:f>
              <c:numCache>
                <c:ptCount val="7"/>
                <c:pt idx="0">
                  <c:v>99.99977320441212</c:v>
                </c:pt>
                <c:pt idx="1">
                  <c:v>121.5314439198747</c:v>
                </c:pt>
                <c:pt idx="2">
                  <c:v>123.44172641814609</c:v>
                </c:pt>
                <c:pt idx="3">
                  <c:v>90.90491581848107</c:v>
                </c:pt>
                <c:pt idx="4">
                  <c:v>79.21192017084078</c:v>
                </c:pt>
                <c:pt idx="5">
                  <c:v>72.73038551809803</c:v>
                </c:pt>
                <c:pt idx="6">
                  <c:v>86.81256105155367</c:v>
                </c:pt>
              </c:numCache>
            </c:numRef>
          </c:yVal>
          <c:smooth val="1"/>
        </c:ser>
        <c:axId val="26484269"/>
        <c:axId val="37031830"/>
      </c:scatterChart>
      <c:val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1830"/>
        <c:crosses val="autoZero"/>
        <c:crossBetween val="midCat"/>
        <c:dispUnits/>
      </c:valAx>
      <c:valAx>
        <c:axId val="3703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Fluorescence at time of reading as % of initial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84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IC_2007_Degradation_curve_25oC_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i-log plot"/>
      <sheetName val="average"/>
      <sheetName val="averaged data"/>
      <sheetName val="Raw Data"/>
      <sheetName val="Formatted Data"/>
      <sheetName val="Fluorescence v Time"/>
    </sheetNames>
    <sheetDataSet>
      <sheetData sheetId="3">
        <row r="8">
          <cell r="F8">
            <v>357862.5</v>
          </cell>
        </row>
        <row r="9">
          <cell r="F9">
            <v>84272.5</v>
          </cell>
        </row>
        <row r="10">
          <cell r="F10">
            <v>164887.5</v>
          </cell>
        </row>
        <row r="11">
          <cell r="F11">
            <v>23400</v>
          </cell>
        </row>
        <row r="12">
          <cell r="F12">
            <v>54687.5</v>
          </cell>
        </row>
        <row r="13">
          <cell r="F13">
            <v>19425</v>
          </cell>
        </row>
        <row r="14">
          <cell r="F14">
            <v>50810</v>
          </cell>
        </row>
        <row r="15">
          <cell r="F15">
            <v>4175</v>
          </cell>
        </row>
        <row r="20">
          <cell r="F20">
            <v>410532.5</v>
          </cell>
        </row>
        <row r="21">
          <cell r="F21">
            <v>108160</v>
          </cell>
        </row>
        <row r="22">
          <cell r="F22">
            <v>154460</v>
          </cell>
        </row>
        <row r="23">
          <cell r="F23">
            <v>18410</v>
          </cell>
        </row>
        <row r="24">
          <cell r="F24">
            <v>56167.5</v>
          </cell>
        </row>
        <row r="25">
          <cell r="F25">
            <v>20422.5</v>
          </cell>
        </row>
        <row r="26">
          <cell r="F26">
            <v>59057.5</v>
          </cell>
        </row>
        <row r="27">
          <cell r="F27">
            <v>7567.5</v>
          </cell>
        </row>
        <row r="32">
          <cell r="F32">
            <v>426275</v>
          </cell>
        </row>
        <row r="33">
          <cell r="F33">
            <v>107672.5</v>
          </cell>
        </row>
        <row r="34">
          <cell r="F34">
            <v>140125</v>
          </cell>
        </row>
        <row r="35">
          <cell r="F35">
            <v>14385</v>
          </cell>
        </row>
        <row r="36">
          <cell r="F36">
            <v>53660</v>
          </cell>
        </row>
        <row r="37">
          <cell r="F37">
            <v>21082.5</v>
          </cell>
        </row>
        <row r="38">
          <cell r="F38">
            <v>65095</v>
          </cell>
        </row>
        <row r="39">
          <cell r="F39">
            <v>12920</v>
          </cell>
        </row>
        <row r="44">
          <cell r="F44">
            <v>348620</v>
          </cell>
        </row>
        <row r="45">
          <cell r="F45">
            <v>71120</v>
          </cell>
        </row>
        <row r="46">
          <cell r="F46">
            <v>150642.5</v>
          </cell>
        </row>
        <row r="47">
          <cell r="F47">
            <v>6930</v>
          </cell>
        </row>
        <row r="48">
          <cell r="F48">
            <v>52585</v>
          </cell>
        </row>
        <row r="49">
          <cell r="F49">
            <v>21517.5</v>
          </cell>
        </row>
        <row r="50">
          <cell r="F50">
            <v>75375</v>
          </cell>
        </row>
        <row r="51">
          <cell r="F51">
            <v>16790</v>
          </cell>
        </row>
        <row r="56">
          <cell r="F56">
            <v>373427.5</v>
          </cell>
        </row>
        <row r="57">
          <cell r="F57">
            <v>45570</v>
          </cell>
        </row>
        <row r="58">
          <cell r="F58">
            <v>155040</v>
          </cell>
        </row>
        <row r="59">
          <cell r="F59">
            <v>5925</v>
          </cell>
        </row>
        <row r="60">
          <cell r="F60">
            <v>53970</v>
          </cell>
        </row>
        <row r="61">
          <cell r="F61">
            <v>23887.5</v>
          </cell>
        </row>
        <row r="62">
          <cell r="F62">
            <v>80315</v>
          </cell>
        </row>
        <row r="63">
          <cell r="F63">
            <v>21452.5</v>
          </cell>
        </row>
        <row r="68">
          <cell r="F68">
            <v>338407.5</v>
          </cell>
        </row>
        <row r="69">
          <cell r="F69">
            <v>42892.5</v>
          </cell>
        </row>
        <row r="70">
          <cell r="F70">
            <v>148772.5</v>
          </cell>
        </row>
        <row r="71">
          <cell r="F71">
            <v>5482.5</v>
          </cell>
        </row>
        <row r="72">
          <cell r="F72">
            <v>53810</v>
          </cell>
        </row>
        <row r="73">
          <cell r="F73">
            <v>25177.5</v>
          </cell>
        </row>
        <row r="74">
          <cell r="F74">
            <v>78532.5</v>
          </cell>
        </row>
        <row r="75">
          <cell r="F75">
            <v>25775</v>
          </cell>
        </row>
        <row r="80">
          <cell r="F80">
            <v>335870</v>
          </cell>
        </row>
        <row r="81">
          <cell r="F81">
            <v>67225</v>
          </cell>
        </row>
        <row r="82">
          <cell r="F82">
            <v>148305</v>
          </cell>
        </row>
        <row r="83">
          <cell r="F83">
            <v>4560</v>
          </cell>
        </row>
        <row r="84">
          <cell r="F84">
            <v>50680</v>
          </cell>
        </row>
        <row r="85">
          <cell r="F85">
            <v>24730</v>
          </cell>
        </row>
        <row r="86">
          <cell r="F86">
            <v>71152.5</v>
          </cell>
        </row>
        <row r="87">
          <cell r="F87">
            <v>29232.5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workbookViewId="0" topLeftCell="A1">
      <selection activeCell="H3" sqref="H3:K12"/>
    </sheetView>
  </sheetViews>
  <sheetFormatPr defaultColWidth="9.140625" defaultRowHeight="12.75"/>
  <cols>
    <col min="1" max="1" width="11.140625" style="0" bestFit="1" customWidth="1"/>
    <col min="2" max="5" width="15.00390625" style="0" bestFit="1" customWidth="1"/>
    <col min="6" max="6" width="25.00390625" style="0" bestFit="1" customWidth="1"/>
    <col min="8" max="8" width="8.140625" style="0" bestFit="1" customWidth="1"/>
    <col min="9" max="9" width="7.140625" style="0" bestFit="1" customWidth="1"/>
    <col min="10" max="10" width="20.8515625" style="0" bestFit="1" customWidth="1"/>
    <col min="11" max="11" width="43.57421875" style="0" bestFit="1" customWidth="1"/>
  </cols>
  <sheetData>
    <row r="2" spans="1:6" ht="12.75">
      <c r="A2" s="1" t="s">
        <v>0</v>
      </c>
      <c r="B2" s="2"/>
      <c r="C2" s="2"/>
      <c r="D2" s="2"/>
      <c r="E2" s="2"/>
      <c r="F2" s="2"/>
    </row>
    <row r="3" spans="1:11" ht="12.7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H3" s="3" t="s">
        <v>16</v>
      </c>
      <c r="I3" s="3" t="s">
        <v>17</v>
      </c>
      <c r="J3" s="3" t="s">
        <v>18</v>
      </c>
      <c r="K3" s="3" t="s">
        <v>19</v>
      </c>
    </row>
    <row r="4" spans="1:11" ht="12.75">
      <c r="A4" s="1"/>
      <c r="B4" s="2"/>
      <c r="C4" s="2"/>
      <c r="D4" s="2"/>
      <c r="E4" s="2"/>
      <c r="F4" s="2"/>
      <c r="H4" s="4">
        <v>1</v>
      </c>
      <c r="I4" s="4" t="s">
        <v>7</v>
      </c>
      <c r="J4" s="4">
        <v>1.85</v>
      </c>
      <c r="K4" s="4" t="s">
        <v>20</v>
      </c>
    </row>
    <row r="5" spans="1:11" ht="12.75">
      <c r="A5" s="1">
        <v>1035</v>
      </c>
      <c r="B5" s="2"/>
      <c r="C5" s="2"/>
      <c r="D5" s="2"/>
      <c r="E5" s="2"/>
      <c r="F5" s="2"/>
      <c r="H5" s="4">
        <v>2</v>
      </c>
      <c r="I5" s="4" t="s">
        <v>8</v>
      </c>
      <c r="J5" s="4">
        <v>1.85</v>
      </c>
      <c r="K5" s="4" t="s">
        <v>20</v>
      </c>
    </row>
    <row r="6" spans="1:11" ht="12.75">
      <c r="A6" s="1" t="s">
        <v>6</v>
      </c>
      <c r="B6" s="2"/>
      <c r="C6" s="2"/>
      <c r="D6" s="2"/>
      <c r="E6" s="2"/>
      <c r="F6" s="2"/>
      <c r="H6" s="4">
        <v>3</v>
      </c>
      <c r="I6" s="4" t="s">
        <v>9</v>
      </c>
      <c r="J6" s="4">
        <v>1.23</v>
      </c>
      <c r="K6" s="4" t="s">
        <v>21</v>
      </c>
    </row>
    <row r="7" spans="1:11" ht="12.75">
      <c r="A7" s="2" t="s">
        <v>7</v>
      </c>
      <c r="B7" s="2">
        <v>228070</v>
      </c>
      <c r="C7" s="2">
        <v>220100</v>
      </c>
      <c r="D7" s="2">
        <v>209720</v>
      </c>
      <c r="E7" s="2">
        <v>208460</v>
      </c>
      <c r="F7" s="2">
        <f aca="true" t="shared" si="0" ref="F7:F15">AVERAGE(B7:E7)</f>
        <v>216587.5</v>
      </c>
      <c r="H7" s="4">
        <v>4</v>
      </c>
      <c r="I7" s="4" t="s">
        <v>10</v>
      </c>
      <c r="J7" s="4">
        <v>1.23</v>
      </c>
      <c r="K7" s="4" t="s">
        <v>21</v>
      </c>
    </row>
    <row r="8" spans="1:11" ht="12.75">
      <c r="A8" s="2" t="s">
        <v>8</v>
      </c>
      <c r="B8" s="2">
        <v>358310</v>
      </c>
      <c r="C8" s="2">
        <v>356860</v>
      </c>
      <c r="D8" s="2">
        <v>357590</v>
      </c>
      <c r="E8" s="2">
        <v>358690</v>
      </c>
      <c r="F8" s="2">
        <f t="shared" si="0"/>
        <v>357862.5</v>
      </c>
      <c r="H8" s="4">
        <v>5</v>
      </c>
      <c r="I8" s="4" t="s">
        <v>11</v>
      </c>
      <c r="J8" s="4">
        <v>0.62</v>
      </c>
      <c r="K8" s="4" t="s">
        <v>22</v>
      </c>
    </row>
    <row r="9" spans="1:11" ht="12.75">
      <c r="A9" s="2" t="s">
        <v>9</v>
      </c>
      <c r="B9" s="2">
        <v>83310</v>
      </c>
      <c r="C9" s="2">
        <v>84430</v>
      </c>
      <c r="D9" s="2">
        <v>84610</v>
      </c>
      <c r="E9" s="2">
        <v>84740</v>
      </c>
      <c r="F9" s="2">
        <f t="shared" si="0"/>
        <v>84272.5</v>
      </c>
      <c r="H9" s="4">
        <v>6</v>
      </c>
      <c r="I9" s="4" t="s">
        <v>12</v>
      </c>
      <c r="J9" s="4">
        <v>0.62</v>
      </c>
      <c r="K9" s="4" t="s">
        <v>22</v>
      </c>
    </row>
    <row r="10" spans="1:11" ht="12.75">
      <c r="A10" s="2" t="s">
        <v>10</v>
      </c>
      <c r="B10" s="2">
        <v>158150</v>
      </c>
      <c r="C10" s="2">
        <v>161820</v>
      </c>
      <c r="D10" s="2">
        <v>170910</v>
      </c>
      <c r="E10" s="2">
        <v>168670</v>
      </c>
      <c r="F10" s="2">
        <f t="shared" si="0"/>
        <v>164887.5</v>
      </c>
      <c r="H10" s="4">
        <v>7</v>
      </c>
      <c r="I10" s="4" t="s">
        <v>13</v>
      </c>
      <c r="J10" s="4">
        <v>0.31</v>
      </c>
      <c r="K10" s="4" t="s">
        <v>23</v>
      </c>
    </row>
    <row r="11" spans="1:11" ht="12.75">
      <c r="A11" s="2" t="s">
        <v>11</v>
      </c>
      <c r="B11" s="2">
        <v>23300</v>
      </c>
      <c r="C11" s="2">
        <v>23380</v>
      </c>
      <c r="D11" s="2">
        <v>23550</v>
      </c>
      <c r="E11" s="2">
        <v>23370</v>
      </c>
      <c r="F11" s="2">
        <f t="shared" si="0"/>
        <v>23400</v>
      </c>
      <c r="H11" s="4">
        <v>8</v>
      </c>
      <c r="I11" s="4" t="s">
        <v>14</v>
      </c>
      <c r="J11" s="4">
        <v>0.31</v>
      </c>
      <c r="K11" s="4" t="s">
        <v>23</v>
      </c>
    </row>
    <row r="12" spans="1:11" ht="12.75">
      <c r="A12" s="2" t="s">
        <v>12</v>
      </c>
      <c r="B12" s="2">
        <v>54390</v>
      </c>
      <c r="C12" s="2">
        <v>54700</v>
      </c>
      <c r="D12" s="2">
        <v>55090</v>
      </c>
      <c r="E12" s="2">
        <v>54570</v>
      </c>
      <c r="F12" s="2">
        <f t="shared" si="0"/>
        <v>54687.5</v>
      </c>
      <c r="H12" s="4">
        <v>9</v>
      </c>
      <c r="I12" s="4" t="s">
        <v>15</v>
      </c>
      <c r="J12" s="4">
        <v>0</v>
      </c>
      <c r="K12" s="4" t="s">
        <v>24</v>
      </c>
    </row>
    <row r="13" spans="1:6" ht="12.75">
      <c r="A13" s="2" t="s">
        <v>13</v>
      </c>
      <c r="B13" s="2">
        <v>19600</v>
      </c>
      <c r="C13" s="2">
        <v>19500</v>
      </c>
      <c r="D13" s="2">
        <v>19220</v>
      </c>
      <c r="E13" s="2">
        <v>19380</v>
      </c>
      <c r="F13" s="2">
        <f t="shared" si="0"/>
        <v>19425</v>
      </c>
    </row>
    <row r="14" spans="1:6" ht="12.75">
      <c r="A14" s="2" t="s">
        <v>14</v>
      </c>
      <c r="B14" s="2">
        <v>50530</v>
      </c>
      <c r="C14" s="2">
        <v>50570</v>
      </c>
      <c r="D14" s="2">
        <v>50910</v>
      </c>
      <c r="E14" s="2">
        <v>51230</v>
      </c>
      <c r="F14" s="2">
        <f t="shared" si="0"/>
        <v>50810</v>
      </c>
    </row>
    <row r="15" spans="1:6" ht="12.75">
      <c r="A15" s="2" t="s">
        <v>15</v>
      </c>
      <c r="B15" s="2">
        <v>3900</v>
      </c>
      <c r="C15" s="2">
        <v>4180</v>
      </c>
      <c r="D15" s="2">
        <v>4290</v>
      </c>
      <c r="E15" s="2">
        <v>4330</v>
      </c>
      <c r="F15" s="2">
        <f t="shared" si="0"/>
        <v>4175</v>
      </c>
    </row>
    <row r="16" spans="1:6" ht="12.75">
      <c r="A16" s="1"/>
      <c r="B16" s="2"/>
      <c r="C16" s="2"/>
      <c r="D16" s="2"/>
      <c r="E16" s="2"/>
      <c r="F16" s="2"/>
    </row>
    <row r="17" spans="1:6" ht="12.75">
      <c r="A17" s="1">
        <v>1135</v>
      </c>
      <c r="B17" s="2"/>
      <c r="C17" s="2"/>
      <c r="D17" s="2"/>
      <c r="E17" s="2"/>
      <c r="F17" s="2"/>
    </row>
    <row r="18" spans="1:6" ht="12.75">
      <c r="A18" s="1" t="s">
        <v>6</v>
      </c>
      <c r="B18" s="2"/>
      <c r="C18" s="2"/>
      <c r="D18" s="2"/>
      <c r="E18" s="2"/>
      <c r="F18" s="2"/>
    </row>
    <row r="19" spans="1:6" ht="12.75">
      <c r="A19" s="2" t="s">
        <v>7</v>
      </c>
      <c r="B19" s="2">
        <v>212910</v>
      </c>
      <c r="C19" s="2">
        <v>215550</v>
      </c>
      <c r="D19" s="2">
        <v>215860</v>
      </c>
      <c r="E19" s="2">
        <v>213950</v>
      </c>
      <c r="F19" s="2">
        <f aca="true" t="shared" si="1" ref="F19:F39">AVERAGE(B19:E19)</f>
        <v>214567.5</v>
      </c>
    </row>
    <row r="20" spans="1:6" ht="12.75">
      <c r="A20" s="2" t="s">
        <v>8</v>
      </c>
      <c r="B20" s="2">
        <v>416240</v>
      </c>
      <c r="C20" s="2">
        <v>413040</v>
      </c>
      <c r="D20" s="2">
        <v>409500</v>
      </c>
      <c r="E20" s="2">
        <v>403350</v>
      </c>
      <c r="F20" s="2">
        <f t="shared" si="1"/>
        <v>410532.5</v>
      </c>
    </row>
    <row r="21" spans="1:6" ht="12.75">
      <c r="A21" s="2" t="s">
        <v>9</v>
      </c>
      <c r="B21" s="2">
        <v>107760</v>
      </c>
      <c r="C21" s="2">
        <v>107740</v>
      </c>
      <c r="D21" s="2">
        <v>109110</v>
      </c>
      <c r="E21" s="2">
        <v>108030</v>
      </c>
      <c r="F21" s="2">
        <f t="shared" si="1"/>
        <v>108160</v>
      </c>
    </row>
    <row r="22" spans="1:6" ht="12.75">
      <c r="A22" s="2" t="s">
        <v>10</v>
      </c>
      <c r="B22" s="2">
        <v>151680</v>
      </c>
      <c r="C22" s="2">
        <v>154420</v>
      </c>
      <c r="D22" s="2">
        <v>155740</v>
      </c>
      <c r="E22" s="2">
        <v>156000</v>
      </c>
      <c r="F22" s="2">
        <f t="shared" si="1"/>
        <v>154460</v>
      </c>
    </row>
    <row r="23" spans="1:6" ht="12.75">
      <c r="A23" s="2" t="s">
        <v>11</v>
      </c>
      <c r="B23" s="2">
        <v>22680</v>
      </c>
      <c r="C23" s="2">
        <v>17190</v>
      </c>
      <c r="D23" s="2">
        <v>16990</v>
      </c>
      <c r="E23" s="2">
        <v>16780</v>
      </c>
      <c r="F23" s="2">
        <f t="shared" si="1"/>
        <v>18410</v>
      </c>
    </row>
    <row r="24" spans="1:6" ht="12.75">
      <c r="A24" s="2" t="s">
        <v>12</v>
      </c>
      <c r="B24" s="2">
        <v>55990</v>
      </c>
      <c r="C24" s="2">
        <v>56590</v>
      </c>
      <c r="D24" s="2">
        <v>56300</v>
      </c>
      <c r="E24" s="2">
        <v>55790</v>
      </c>
      <c r="F24" s="2">
        <f t="shared" si="1"/>
        <v>56167.5</v>
      </c>
    </row>
    <row r="25" spans="1:6" ht="12.75">
      <c r="A25" s="2" t="s">
        <v>13</v>
      </c>
      <c r="B25" s="2">
        <v>20310</v>
      </c>
      <c r="C25" s="2">
        <v>20420</v>
      </c>
      <c r="D25" s="2">
        <v>20530</v>
      </c>
      <c r="E25" s="2">
        <v>20430</v>
      </c>
      <c r="F25" s="2">
        <f t="shared" si="1"/>
        <v>20422.5</v>
      </c>
    </row>
    <row r="26" spans="1:6" ht="12.75">
      <c r="A26" s="2" t="s">
        <v>14</v>
      </c>
      <c r="B26" s="2">
        <v>58420</v>
      </c>
      <c r="C26" s="2">
        <v>59380</v>
      </c>
      <c r="D26" s="2">
        <v>59310</v>
      </c>
      <c r="E26" s="2">
        <v>59120</v>
      </c>
      <c r="F26" s="2">
        <f t="shared" si="1"/>
        <v>59057.5</v>
      </c>
    </row>
    <row r="27" spans="1:6" ht="12.75">
      <c r="A27" s="2" t="s">
        <v>15</v>
      </c>
      <c r="B27" s="2">
        <v>6810</v>
      </c>
      <c r="C27" s="2">
        <v>7720</v>
      </c>
      <c r="D27" s="2">
        <v>7830</v>
      </c>
      <c r="E27" s="2">
        <v>7910</v>
      </c>
      <c r="F27" s="2">
        <f t="shared" si="1"/>
        <v>7567.5</v>
      </c>
    </row>
    <row r="28" spans="1:6" ht="12.75">
      <c r="A28" s="1"/>
      <c r="B28" s="2"/>
      <c r="C28" s="2"/>
      <c r="D28" s="2"/>
      <c r="E28" s="2"/>
      <c r="F28" s="2"/>
    </row>
    <row r="29" spans="1:6" ht="12.75">
      <c r="A29" s="1">
        <v>1235</v>
      </c>
      <c r="B29" s="2"/>
      <c r="C29" s="2"/>
      <c r="D29" s="2"/>
      <c r="E29" s="2"/>
      <c r="F29" s="2"/>
    </row>
    <row r="30" spans="1:6" ht="12.75">
      <c r="A30" s="1" t="s">
        <v>6</v>
      </c>
      <c r="B30" s="2"/>
      <c r="C30" s="2"/>
      <c r="D30" s="2"/>
      <c r="E30" s="2"/>
      <c r="F30" s="2"/>
    </row>
    <row r="31" spans="1:6" ht="12.75">
      <c r="A31" s="2" t="s">
        <v>7</v>
      </c>
      <c r="B31" s="2">
        <v>196160</v>
      </c>
      <c r="C31" s="2">
        <v>195280</v>
      </c>
      <c r="D31" s="2">
        <v>196700</v>
      </c>
      <c r="E31" s="2">
        <v>196740</v>
      </c>
      <c r="F31" s="2">
        <f t="shared" si="1"/>
        <v>196220</v>
      </c>
    </row>
    <row r="32" spans="1:6" ht="12.75">
      <c r="A32" s="2" t="s">
        <v>8</v>
      </c>
      <c r="B32" s="2">
        <v>429080</v>
      </c>
      <c r="C32" s="2">
        <v>423420</v>
      </c>
      <c r="D32" s="2">
        <v>428320</v>
      </c>
      <c r="E32" s="2">
        <v>424280</v>
      </c>
      <c r="F32" s="2">
        <f t="shared" si="1"/>
        <v>426275</v>
      </c>
    </row>
    <row r="33" spans="1:6" ht="12.75">
      <c r="A33" s="2" t="s">
        <v>9</v>
      </c>
      <c r="B33" s="2">
        <v>112110</v>
      </c>
      <c r="C33" s="2">
        <v>106380</v>
      </c>
      <c r="D33" s="2">
        <v>106720</v>
      </c>
      <c r="E33" s="2">
        <v>105480</v>
      </c>
      <c r="F33" s="2">
        <f t="shared" si="1"/>
        <v>107672.5</v>
      </c>
    </row>
    <row r="34" spans="1:6" ht="12.75">
      <c r="A34" s="2" t="s">
        <v>10</v>
      </c>
      <c r="B34" s="2">
        <v>138310</v>
      </c>
      <c r="C34" s="2">
        <v>139630</v>
      </c>
      <c r="D34" s="2">
        <v>141020</v>
      </c>
      <c r="E34" s="2">
        <v>141540</v>
      </c>
      <c r="F34" s="2">
        <f t="shared" si="1"/>
        <v>140125</v>
      </c>
    </row>
    <row r="35" spans="1:6" ht="12.75">
      <c r="A35" s="2" t="s">
        <v>11</v>
      </c>
      <c r="B35" s="2">
        <v>21770</v>
      </c>
      <c r="C35" s="2">
        <v>11580</v>
      </c>
      <c r="D35" s="2">
        <v>12080</v>
      </c>
      <c r="E35" s="2">
        <v>12110</v>
      </c>
      <c r="F35" s="2">
        <f t="shared" si="1"/>
        <v>14385</v>
      </c>
    </row>
    <row r="36" spans="1:6" ht="12.75">
      <c r="A36" s="2" t="s">
        <v>12</v>
      </c>
      <c r="B36" s="2">
        <v>54300</v>
      </c>
      <c r="C36" s="2">
        <v>53520</v>
      </c>
      <c r="D36" s="2">
        <v>53560</v>
      </c>
      <c r="E36" s="2">
        <v>53260</v>
      </c>
      <c r="F36" s="2">
        <f t="shared" si="1"/>
        <v>53660</v>
      </c>
    </row>
    <row r="37" spans="1:6" ht="12.75">
      <c r="A37" s="2" t="s">
        <v>13</v>
      </c>
      <c r="B37" s="2">
        <v>21110</v>
      </c>
      <c r="C37" s="2">
        <v>21140</v>
      </c>
      <c r="D37" s="2">
        <v>21220</v>
      </c>
      <c r="E37" s="2">
        <v>20860</v>
      </c>
      <c r="F37" s="2">
        <f t="shared" si="1"/>
        <v>21082.5</v>
      </c>
    </row>
    <row r="38" spans="1:6" ht="12.75">
      <c r="A38" s="2" t="s">
        <v>14</v>
      </c>
      <c r="B38" s="2">
        <v>64570</v>
      </c>
      <c r="C38" s="2">
        <v>65260</v>
      </c>
      <c r="D38" s="2">
        <v>65870</v>
      </c>
      <c r="E38" s="2">
        <v>64680</v>
      </c>
      <c r="F38" s="2">
        <f t="shared" si="1"/>
        <v>65095</v>
      </c>
    </row>
    <row r="39" spans="1:6" ht="12.75">
      <c r="A39" s="2" t="s">
        <v>15</v>
      </c>
      <c r="B39" s="2">
        <v>12270</v>
      </c>
      <c r="C39" s="2">
        <v>12880</v>
      </c>
      <c r="D39" s="2">
        <v>13240</v>
      </c>
      <c r="E39" s="2">
        <v>13290</v>
      </c>
      <c r="F39" s="2">
        <f t="shared" si="1"/>
        <v>12920</v>
      </c>
    </row>
    <row r="40" spans="1:6" ht="12.75">
      <c r="A40" s="1"/>
      <c r="B40" s="2"/>
      <c r="C40" s="2"/>
      <c r="D40" s="2"/>
      <c r="E40" s="2"/>
      <c r="F40" s="2"/>
    </row>
    <row r="41" spans="1:6" ht="12.75">
      <c r="A41" s="1">
        <v>1337</v>
      </c>
      <c r="B41" s="2"/>
      <c r="C41" s="2"/>
      <c r="D41" s="2"/>
      <c r="E41" s="2"/>
      <c r="F41" s="2"/>
    </row>
    <row r="42" spans="1:6" ht="12.75">
      <c r="A42" s="1" t="s">
        <v>6</v>
      </c>
      <c r="B42" s="2"/>
      <c r="C42" s="2"/>
      <c r="D42" s="2"/>
      <c r="E42" s="2"/>
      <c r="F42" s="2"/>
    </row>
    <row r="43" spans="1:6" ht="12.75">
      <c r="A43" s="2" t="s">
        <v>7</v>
      </c>
      <c r="B43" s="2">
        <v>192570</v>
      </c>
      <c r="C43" s="2">
        <v>193100</v>
      </c>
      <c r="D43" s="2">
        <v>192170</v>
      </c>
      <c r="E43" s="2">
        <v>191750</v>
      </c>
      <c r="F43" s="2">
        <f aca="true" t="shared" si="2" ref="F43:F51">AVERAGE(B43:E43)</f>
        <v>192397.5</v>
      </c>
    </row>
    <row r="44" spans="1:6" ht="12.75">
      <c r="A44" s="2" t="s">
        <v>8</v>
      </c>
      <c r="B44" s="2">
        <v>350950</v>
      </c>
      <c r="C44" s="2">
        <v>348280</v>
      </c>
      <c r="D44" s="2">
        <v>347830</v>
      </c>
      <c r="E44" s="2">
        <v>347420</v>
      </c>
      <c r="F44" s="2">
        <f t="shared" si="2"/>
        <v>348620</v>
      </c>
    </row>
    <row r="45" spans="1:6" ht="12.75">
      <c r="A45" s="2" t="s">
        <v>9</v>
      </c>
      <c r="B45" s="2">
        <v>66450</v>
      </c>
      <c r="C45" s="2">
        <v>70450</v>
      </c>
      <c r="D45" s="2">
        <v>72740</v>
      </c>
      <c r="E45" s="2">
        <v>74840</v>
      </c>
      <c r="F45" s="2">
        <f t="shared" si="2"/>
        <v>71120</v>
      </c>
    </row>
    <row r="46" spans="1:6" ht="12.75">
      <c r="A46" s="2" t="s">
        <v>10</v>
      </c>
      <c r="B46" s="2">
        <v>151200</v>
      </c>
      <c r="C46" s="2">
        <v>150640</v>
      </c>
      <c r="D46" s="2">
        <v>150180</v>
      </c>
      <c r="E46" s="2">
        <v>150550</v>
      </c>
      <c r="F46" s="2">
        <f t="shared" si="2"/>
        <v>150642.5</v>
      </c>
    </row>
    <row r="47" spans="1:6" ht="12.75">
      <c r="A47" s="2" t="s">
        <v>11</v>
      </c>
      <c r="B47" s="2">
        <v>6690</v>
      </c>
      <c r="C47" s="2">
        <v>6940</v>
      </c>
      <c r="D47" s="2">
        <v>7040</v>
      </c>
      <c r="E47" s="2">
        <v>7050</v>
      </c>
      <c r="F47" s="2">
        <f t="shared" si="2"/>
        <v>6930</v>
      </c>
    </row>
    <row r="48" spans="1:6" ht="12.75">
      <c r="A48" s="2" t="s">
        <v>12</v>
      </c>
      <c r="B48" s="2">
        <v>52590</v>
      </c>
      <c r="C48" s="2">
        <v>52870</v>
      </c>
      <c r="D48" s="2">
        <v>52190</v>
      </c>
      <c r="E48" s="2">
        <v>52690</v>
      </c>
      <c r="F48" s="2">
        <f t="shared" si="2"/>
        <v>52585</v>
      </c>
    </row>
    <row r="49" spans="1:6" ht="12.75">
      <c r="A49" s="2" t="s">
        <v>13</v>
      </c>
      <c r="B49" s="2">
        <v>21690</v>
      </c>
      <c r="C49" s="2">
        <v>21510</v>
      </c>
      <c r="D49" s="2">
        <v>21510</v>
      </c>
      <c r="E49" s="2">
        <v>21360</v>
      </c>
      <c r="F49" s="2">
        <f>AVERAGE(B49:E49)</f>
        <v>21517.5</v>
      </c>
    </row>
    <row r="50" spans="1:6" ht="12.75">
      <c r="A50" s="2" t="s">
        <v>14</v>
      </c>
      <c r="B50" s="2">
        <v>75150</v>
      </c>
      <c r="C50" s="2">
        <v>75180</v>
      </c>
      <c r="D50" s="2">
        <v>75730</v>
      </c>
      <c r="E50" s="2">
        <v>75440</v>
      </c>
      <c r="F50" s="2">
        <f t="shared" si="2"/>
        <v>75375</v>
      </c>
    </row>
    <row r="51" spans="1:6" ht="12.75">
      <c r="A51" s="2" t="s">
        <v>15</v>
      </c>
      <c r="B51" s="2">
        <v>16060</v>
      </c>
      <c r="C51" s="2">
        <v>16950</v>
      </c>
      <c r="D51" s="2">
        <v>17040</v>
      </c>
      <c r="E51" s="2">
        <v>17110</v>
      </c>
      <c r="F51" s="2">
        <f t="shared" si="2"/>
        <v>16790</v>
      </c>
    </row>
    <row r="52" spans="1:6" ht="12.75">
      <c r="A52" s="1"/>
      <c r="B52" s="2"/>
      <c r="C52" s="2"/>
      <c r="D52" s="2"/>
      <c r="E52" s="2"/>
      <c r="F52" s="2"/>
    </row>
    <row r="53" spans="1:6" ht="12.75">
      <c r="A53" s="1">
        <v>1435</v>
      </c>
      <c r="B53" s="2"/>
      <c r="C53" s="2"/>
      <c r="D53" s="2"/>
      <c r="E53" s="2"/>
      <c r="F53" s="2"/>
    </row>
    <row r="54" spans="1:6" ht="12.75">
      <c r="A54" s="1" t="s">
        <v>6</v>
      </c>
      <c r="B54" s="2"/>
      <c r="C54" s="2"/>
      <c r="D54" s="2"/>
      <c r="E54" s="2"/>
      <c r="F54" s="2"/>
    </row>
    <row r="55" spans="1:6" ht="12.75">
      <c r="A55" s="2" t="s">
        <v>7</v>
      </c>
      <c r="B55" s="2">
        <v>202420</v>
      </c>
      <c r="C55" s="2">
        <v>193870</v>
      </c>
      <c r="D55" s="2">
        <v>195180</v>
      </c>
      <c r="E55" s="2">
        <v>193590</v>
      </c>
      <c r="F55" s="2">
        <f aca="true" t="shared" si="3" ref="F55:F63">AVERAGE(B55:E55)</f>
        <v>196265</v>
      </c>
    </row>
    <row r="56" spans="1:6" ht="12.75">
      <c r="A56" s="2" t="s">
        <v>8</v>
      </c>
      <c r="B56" s="2">
        <v>376530</v>
      </c>
      <c r="C56" s="2">
        <v>374880</v>
      </c>
      <c r="D56" s="2">
        <v>372240</v>
      </c>
      <c r="E56" s="2">
        <v>370060</v>
      </c>
      <c r="F56" s="2">
        <f t="shared" si="3"/>
        <v>373427.5</v>
      </c>
    </row>
    <row r="57" spans="1:6" ht="12.75">
      <c r="A57" s="2" t="s">
        <v>9</v>
      </c>
      <c r="B57" s="2">
        <v>25370</v>
      </c>
      <c r="C57" s="2">
        <v>39700</v>
      </c>
      <c r="D57" s="2">
        <v>52680</v>
      </c>
      <c r="E57" s="2">
        <v>64530</v>
      </c>
      <c r="F57" s="2">
        <f t="shared" si="3"/>
        <v>45570</v>
      </c>
    </row>
    <row r="58" spans="1:6" ht="12.75">
      <c r="A58" s="2" t="s">
        <v>10</v>
      </c>
      <c r="B58" s="2">
        <v>161060</v>
      </c>
      <c r="C58" s="2">
        <v>154550</v>
      </c>
      <c r="D58" s="2">
        <v>152850</v>
      </c>
      <c r="E58" s="2">
        <v>151700</v>
      </c>
      <c r="F58" s="2">
        <f t="shared" si="3"/>
        <v>155040</v>
      </c>
    </row>
    <row r="59" spans="1:6" ht="12.75">
      <c r="A59" s="2" t="s">
        <v>11</v>
      </c>
      <c r="B59" s="2">
        <v>5060</v>
      </c>
      <c r="C59" s="2">
        <v>5620</v>
      </c>
      <c r="D59" s="2">
        <v>6170</v>
      </c>
      <c r="E59" s="2">
        <v>6850</v>
      </c>
      <c r="F59" s="2">
        <f t="shared" si="3"/>
        <v>5925</v>
      </c>
    </row>
    <row r="60" spans="1:6" ht="12.75">
      <c r="A60" s="2" t="s">
        <v>12</v>
      </c>
      <c r="B60" s="2">
        <v>54430</v>
      </c>
      <c r="C60" s="2">
        <v>54140</v>
      </c>
      <c r="D60" s="2">
        <v>53920</v>
      </c>
      <c r="E60" s="2">
        <v>53390</v>
      </c>
      <c r="F60" s="2">
        <f t="shared" si="3"/>
        <v>53970</v>
      </c>
    </row>
    <row r="61" spans="1:6" ht="12.75">
      <c r="A61" s="2" t="s">
        <v>13</v>
      </c>
      <c r="B61" s="2">
        <v>25180</v>
      </c>
      <c r="C61" s="2">
        <v>24670</v>
      </c>
      <c r="D61" s="2">
        <v>23000</v>
      </c>
      <c r="E61" s="2">
        <v>22700</v>
      </c>
      <c r="F61" s="2">
        <f t="shared" si="3"/>
        <v>23887.5</v>
      </c>
    </row>
    <row r="62" spans="1:6" ht="12.75">
      <c r="A62" s="2" t="s">
        <v>14</v>
      </c>
      <c r="B62" s="2">
        <v>79300</v>
      </c>
      <c r="C62" s="2">
        <v>80410</v>
      </c>
      <c r="D62" s="2">
        <v>80470</v>
      </c>
      <c r="E62" s="2">
        <v>81080</v>
      </c>
      <c r="F62" s="2">
        <f t="shared" si="3"/>
        <v>80315</v>
      </c>
    </row>
    <row r="63" spans="1:6" ht="12.75">
      <c r="A63" s="2" t="s">
        <v>15</v>
      </c>
      <c r="B63" s="2">
        <v>20480</v>
      </c>
      <c r="C63" s="2">
        <v>21500</v>
      </c>
      <c r="D63" s="2">
        <v>21900</v>
      </c>
      <c r="E63" s="2">
        <v>21930</v>
      </c>
      <c r="F63" s="2">
        <f t="shared" si="3"/>
        <v>21452.5</v>
      </c>
    </row>
    <row r="64" spans="1:6" ht="12.75">
      <c r="A64" s="1"/>
      <c r="B64" s="2"/>
      <c r="C64" s="2"/>
      <c r="D64" s="2"/>
      <c r="E64" s="2"/>
      <c r="F64" s="2"/>
    </row>
    <row r="65" spans="1:6" ht="12.75">
      <c r="A65" s="1">
        <v>1535</v>
      </c>
      <c r="B65" s="2"/>
      <c r="C65" s="2"/>
      <c r="D65" s="2"/>
      <c r="E65" s="2"/>
      <c r="F65" s="2"/>
    </row>
    <row r="66" spans="1:6" ht="12.75">
      <c r="A66" s="1" t="s">
        <v>6</v>
      </c>
      <c r="B66" s="2"/>
      <c r="C66" s="2"/>
      <c r="D66" s="2"/>
      <c r="E66" s="2"/>
      <c r="F66" s="2"/>
    </row>
    <row r="67" spans="1:6" ht="12.75">
      <c r="A67" s="2" t="s">
        <v>7</v>
      </c>
      <c r="B67" s="2">
        <v>187890</v>
      </c>
      <c r="C67" s="2">
        <v>188720</v>
      </c>
      <c r="D67" s="2">
        <v>186930</v>
      </c>
      <c r="E67" s="2">
        <v>187330</v>
      </c>
      <c r="F67" s="2">
        <f aca="true" t="shared" si="4" ref="F67:F87">AVERAGE(B67:E67)</f>
        <v>187717.5</v>
      </c>
    </row>
    <row r="68" spans="1:6" ht="12.75">
      <c r="A68" s="2" t="s">
        <v>8</v>
      </c>
      <c r="B68" s="2">
        <v>339240</v>
      </c>
      <c r="C68" s="2">
        <v>340200</v>
      </c>
      <c r="D68" s="2">
        <v>336830</v>
      </c>
      <c r="E68" s="2">
        <v>337360</v>
      </c>
      <c r="F68" s="2">
        <f t="shared" si="4"/>
        <v>338407.5</v>
      </c>
    </row>
    <row r="69" spans="1:6" ht="12.75">
      <c r="A69" s="2" t="s">
        <v>9</v>
      </c>
      <c r="B69" s="2">
        <v>33110</v>
      </c>
      <c r="C69" s="2">
        <v>39440</v>
      </c>
      <c r="D69" s="2">
        <v>46760</v>
      </c>
      <c r="E69" s="2">
        <v>52260</v>
      </c>
      <c r="F69" s="2">
        <f t="shared" si="4"/>
        <v>42892.5</v>
      </c>
    </row>
    <row r="70" spans="1:6" ht="12.75">
      <c r="A70" s="2" t="s">
        <v>10</v>
      </c>
      <c r="B70" s="2">
        <v>143260</v>
      </c>
      <c r="C70" s="2">
        <v>148170</v>
      </c>
      <c r="D70" s="2">
        <v>151390</v>
      </c>
      <c r="E70" s="2">
        <v>152270</v>
      </c>
      <c r="F70" s="2">
        <f t="shared" si="4"/>
        <v>148772.5</v>
      </c>
    </row>
    <row r="71" spans="1:6" ht="12.75">
      <c r="A71" s="2" t="s">
        <v>11</v>
      </c>
      <c r="B71" s="2">
        <v>4640</v>
      </c>
      <c r="C71" s="2">
        <v>5350</v>
      </c>
      <c r="D71" s="2">
        <v>5770</v>
      </c>
      <c r="E71" s="2">
        <v>6170</v>
      </c>
      <c r="F71" s="2">
        <f t="shared" si="4"/>
        <v>5482.5</v>
      </c>
    </row>
    <row r="72" spans="1:6" ht="12.75">
      <c r="A72" s="2" t="s">
        <v>12</v>
      </c>
      <c r="B72" s="2">
        <v>53810</v>
      </c>
      <c r="C72" s="2">
        <v>53670</v>
      </c>
      <c r="D72" s="2">
        <v>53600</v>
      </c>
      <c r="E72" s="2">
        <v>54160</v>
      </c>
      <c r="F72" s="2">
        <f t="shared" si="4"/>
        <v>53810</v>
      </c>
    </row>
    <row r="73" spans="1:6" ht="12.75">
      <c r="A73" s="2" t="s">
        <v>13</v>
      </c>
      <c r="B73" s="2">
        <v>24970</v>
      </c>
      <c r="C73" s="2">
        <v>25120</v>
      </c>
      <c r="D73" s="2">
        <v>25330</v>
      </c>
      <c r="E73" s="2">
        <v>25290</v>
      </c>
      <c r="F73" s="2">
        <f t="shared" si="4"/>
        <v>25177.5</v>
      </c>
    </row>
    <row r="74" spans="1:6" ht="12.75">
      <c r="A74" s="2" t="s">
        <v>14</v>
      </c>
      <c r="B74" s="2">
        <v>77620</v>
      </c>
      <c r="C74" s="2">
        <v>78020</v>
      </c>
      <c r="D74" s="2">
        <v>78960</v>
      </c>
      <c r="E74" s="2">
        <v>79530</v>
      </c>
      <c r="F74" s="2">
        <f t="shared" si="4"/>
        <v>78532.5</v>
      </c>
    </row>
    <row r="75" spans="1:6" ht="12.75">
      <c r="A75" s="2" t="s">
        <v>15</v>
      </c>
      <c r="B75" s="2">
        <v>24430</v>
      </c>
      <c r="C75" s="2">
        <v>25800</v>
      </c>
      <c r="D75" s="2">
        <v>26560</v>
      </c>
      <c r="E75" s="2">
        <v>26310</v>
      </c>
      <c r="F75" s="2">
        <f t="shared" si="4"/>
        <v>25775</v>
      </c>
    </row>
    <row r="76" spans="1:6" ht="12.75">
      <c r="A76" s="1"/>
      <c r="B76" s="2"/>
      <c r="C76" s="2"/>
      <c r="D76" s="2"/>
      <c r="E76" s="2"/>
      <c r="F76" s="2"/>
    </row>
    <row r="77" spans="1:6" ht="12.75">
      <c r="A77" s="1">
        <v>1635</v>
      </c>
      <c r="B77" s="2"/>
      <c r="C77" s="2"/>
      <c r="D77" s="2"/>
      <c r="E77" s="2"/>
      <c r="F77" s="2"/>
    </row>
    <row r="78" spans="1:6" ht="12.75">
      <c r="A78" s="1" t="s">
        <v>6</v>
      </c>
      <c r="B78" s="2"/>
      <c r="C78" s="2"/>
      <c r="D78" s="2"/>
      <c r="E78" s="2"/>
      <c r="F78" s="2"/>
    </row>
    <row r="79" spans="1:6" ht="12.75">
      <c r="A79" s="2" t="s">
        <v>7</v>
      </c>
      <c r="B79" s="2">
        <v>171370</v>
      </c>
      <c r="C79" s="2">
        <v>171640</v>
      </c>
      <c r="D79" s="2">
        <v>170150</v>
      </c>
      <c r="E79" s="2">
        <v>169740</v>
      </c>
      <c r="F79" s="2">
        <f t="shared" si="4"/>
        <v>170725</v>
      </c>
    </row>
    <row r="80" spans="1:6" ht="12.75">
      <c r="A80" s="2" t="s">
        <v>8</v>
      </c>
      <c r="B80" s="2">
        <v>341290</v>
      </c>
      <c r="C80" s="2">
        <v>334650</v>
      </c>
      <c r="D80" s="2">
        <v>334620</v>
      </c>
      <c r="E80" s="2">
        <v>332920</v>
      </c>
      <c r="F80" s="2">
        <f t="shared" si="4"/>
        <v>335870</v>
      </c>
    </row>
    <row r="81" spans="1:6" ht="12.75">
      <c r="A81" s="2" t="s">
        <v>9</v>
      </c>
      <c r="B81" s="2">
        <v>33180</v>
      </c>
      <c r="C81" s="2">
        <v>56710</v>
      </c>
      <c r="D81" s="2">
        <v>80780</v>
      </c>
      <c r="E81" s="2">
        <v>98230</v>
      </c>
      <c r="F81" s="2">
        <f t="shared" si="4"/>
        <v>67225</v>
      </c>
    </row>
    <row r="82" spans="1:6" ht="12.75">
      <c r="A82" s="2" t="s">
        <v>10</v>
      </c>
      <c r="B82" s="2">
        <v>155760</v>
      </c>
      <c r="C82" s="2">
        <v>147150</v>
      </c>
      <c r="D82" s="2">
        <v>145230</v>
      </c>
      <c r="E82" s="2">
        <v>145080</v>
      </c>
      <c r="F82" s="2">
        <f t="shared" si="4"/>
        <v>148305</v>
      </c>
    </row>
    <row r="83" spans="1:6" ht="12.75">
      <c r="A83" s="2" t="s">
        <v>11</v>
      </c>
      <c r="B83" s="2">
        <v>5620</v>
      </c>
      <c r="C83" s="2">
        <v>4620</v>
      </c>
      <c r="D83" s="2">
        <v>4070</v>
      </c>
      <c r="E83" s="2">
        <v>3930</v>
      </c>
      <c r="F83" s="2">
        <f t="shared" si="4"/>
        <v>4560</v>
      </c>
    </row>
    <row r="84" spans="1:6" ht="12.75">
      <c r="A84" s="2" t="s">
        <v>12</v>
      </c>
      <c r="B84" s="2">
        <v>50860</v>
      </c>
      <c r="C84" s="2">
        <v>50470</v>
      </c>
      <c r="D84" s="2">
        <v>50720</v>
      </c>
      <c r="E84" s="2">
        <v>50670</v>
      </c>
      <c r="F84" s="2">
        <f t="shared" si="4"/>
        <v>50680</v>
      </c>
    </row>
    <row r="85" spans="1:6" ht="12.75">
      <c r="A85" s="2" t="s">
        <v>13</v>
      </c>
      <c r="B85" s="2">
        <v>25340</v>
      </c>
      <c r="C85" s="2">
        <v>24490</v>
      </c>
      <c r="D85" s="2">
        <v>24470</v>
      </c>
      <c r="E85" s="2">
        <v>24620</v>
      </c>
      <c r="F85" s="2">
        <f t="shared" si="4"/>
        <v>24730</v>
      </c>
    </row>
    <row r="86" spans="1:6" ht="12.75">
      <c r="A86" s="2" t="s">
        <v>14</v>
      </c>
      <c r="B86" s="2">
        <v>70650</v>
      </c>
      <c r="C86" s="2">
        <v>71250</v>
      </c>
      <c r="D86" s="2">
        <v>71260</v>
      </c>
      <c r="E86" s="2">
        <v>71450</v>
      </c>
      <c r="F86" s="2">
        <f t="shared" si="4"/>
        <v>71152.5</v>
      </c>
    </row>
    <row r="87" spans="1:6" ht="12.75">
      <c r="A87" s="2" t="s">
        <v>15</v>
      </c>
      <c r="B87" s="2">
        <v>28940</v>
      </c>
      <c r="C87" s="2">
        <v>28880</v>
      </c>
      <c r="D87" s="2">
        <v>29590</v>
      </c>
      <c r="E87" s="2">
        <v>29520</v>
      </c>
      <c r="F87" s="2">
        <f t="shared" si="4"/>
        <v>29232.5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E1">
      <selection activeCell="A23" sqref="A23"/>
    </sheetView>
  </sheetViews>
  <sheetFormatPr defaultColWidth="9.140625" defaultRowHeight="12.75"/>
  <cols>
    <col min="1" max="1" width="10.7109375" style="0" bestFit="1" customWidth="1"/>
    <col min="3" max="3" width="9.57421875" style="0" bestFit="1" customWidth="1"/>
    <col min="4" max="4" width="10.00390625" style="0" bestFit="1" customWidth="1"/>
    <col min="5" max="5" width="13.28125" style="0" bestFit="1" customWidth="1"/>
    <col min="6" max="7" width="9.57421875" style="0" bestFit="1" customWidth="1"/>
    <col min="8" max="8" width="9.00390625" style="0" bestFit="1" customWidth="1"/>
    <col min="9" max="9" width="13.28125" style="0" bestFit="1" customWidth="1"/>
    <col min="10" max="11" width="9.57421875" style="0" bestFit="1" customWidth="1"/>
    <col min="12" max="12" width="9.00390625" style="0" bestFit="1" customWidth="1"/>
    <col min="13" max="13" width="13.28125" style="0" bestFit="1" customWidth="1"/>
    <col min="15" max="15" width="9.57421875" style="0" bestFit="1" customWidth="1"/>
    <col min="16" max="16" width="9.00390625" style="0" bestFit="1" customWidth="1"/>
    <col min="17" max="17" width="13.28125" style="0" bestFit="1" customWidth="1"/>
  </cols>
  <sheetData>
    <row r="1" ht="12.75">
      <c r="A1" s="7" t="s">
        <v>34</v>
      </c>
    </row>
    <row r="2" spans="1:17" ht="12.75">
      <c r="A2" s="3" t="s">
        <v>29</v>
      </c>
      <c r="B2" s="5" t="s">
        <v>25</v>
      </c>
      <c r="C2" s="5"/>
      <c r="D2" s="5"/>
      <c r="E2" s="5"/>
      <c r="F2" s="5" t="s">
        <v>26</v>
      </c>
      <c r="G2" s="5"/>
      <c r="H2" s="5"/>
      <c r="I2" s="5"/>
      <c r="J2" s="5" t="s">
        <v>27</v>
      </c>
      <c r="K2" s="5"/>
      <c r="L2" s="5"/>
      <c r="M2" s="5"/>
      <c r="N2" s="5" t="s">
        <v>28</v>
      </c>
      <c r="O2" s="5"/>
      <c r="P2" s="5"/>
      <c r="Q2" s="5"/>
    </row>
    <row r="3" spans="1:17" ht="12.75">
      <c r="A3" s="3"/>
      <c r="B3" s="3" t="s">
        <v>31</v>
      </c>
      <c r="C3" s="3" t="s">
        <v>30</v>
      </c>
      <c r="D3" s="3" t="s">
        <v>32</v>
      </c>
      <c r="E3" s="3" t="s">
        <v>33</v>
      </c>
      <c r="F3" s="3" t="s">
        <v>31</v>
      </c>
      <c r="G3" s="3" t="s">
        <v>30</v>
      </c>
      <c r="H3" s="3" t="s">
        <v>32</v>
      </c>
      <c r="I3" s="3" t="s">
        <v>33</v>
      </c>
      <c r="J3" s="3" t="s">
        <v>31</v>
      </c>
      <c r="K3" s="3" t="s">
        <v>30</v>
      </c>
      <c r="L3" s="3" t="s">
        <v>32</v>
      </c>
      <c r="M3" s="3" t="s">
        <v>33</v>
      </c>
      <c r="N3" s="3" t="s">
        <v>31</v>
      </c>
      <c r="O3" s="3" t="s">
        <v>30</v>
      </c>
      <c r="P3" s="3" t="s">
        <v>32</v>
      </c>
      <c r="Q3" s="3" t="s">
        <v>33</v>
      </c>
    </row>
    <row r="4" spans="1:17" ht="12.75">
      <c r="A4" s="4">
        <v>0</v>
      </c>
      <c r="B4" s="2">
        <f>'[1]Raw Data'!F8</f>
        <v>357862.5</v>
      </c>
      <c r="C4" s="2">
        <f>'[1]Raw Data'!F9</f>
        <v>84272.5</v>
      </c>
      <c r="D4" s="6">
        <f aca="true" t="shared" si="0" ref="D4:D10">AVERAGE(B4:C4)</f>
        <v>221067.5</v>
      </c>
      <c r="E4" s="6">
        <f aca="true" t="shared" si="1" ref="E4:E10">STDEV(B4:C4)</f>
        <v>193457.34426482752</v>
      </c>
      <c r="F4" s="2">
        <f>'[1]Raw Data'!F10</f>
        <v>164887.5</v>
      </c>
      <c r="G4" s="2">
        <f>'[1]Raw Data'!F11</f>
        <v>23400</v>
      </c>
      <c r="H4" s="6">
        <f>AVERAGE(F4:G4)</f>
        <v>94143.75</v>
      </c>
      <c r="I4" s="6">
        <f>STDEV(F4:G4)</f>
        <v>100046.77070313164</v>
      </c>
      <c r="J4" s="2">
        <f>'[1]Raw Data'!F12</f>
        <v>54687.5</v>
      </c>
      <c r="K4" s="2">
        <f>'[1]Raw Data'!F13</f>
        <v>19425</v>
      </c>
      <c r="L4" s="6">
        <f>AVERAGE(J4:K4)</f>
        <v>37056.25</v>
      </c>
      <c r="M4" s="6">
        <f>STDEV(J4:K4)</f>
        <v>24934.352871590632</v>
      </c>
      <c r="N4" s="2">
        <f>'[1]Raw Data'!F14</f>
        <v>50810</v>
      </c>
      <c r="O4" s="2">
        <f>'[1]Raw Data'!F15</f>
        <v>4175</v>
      </c>
      <c r="P4" s="6">
        <f>AVERAGE(N4:O4)</f>
        <v>27492.5</v>
      </c>
      <c r="Q4" s="6">
        <f>STDEV(N4:O4)</f>
        <v>32975.92474063464</v>
      </c>
    </row>
    <row r="5" spans="1:17" ht="12.75">
      <c r="A5" s="4">
        <v>60</v>
      </c>
      <c r="B5" s="2">
        <f>'[1]Raw Data'!F20</f>
        <v>410532.5</v>
      </c>
      <c r="C5" s="2">
        <f>'[1]Raw Data'!F21</f>
        <v>108160</v>
      </c>
      <c r="D5" s="6">
        <f t="shared" si="0"/>
        <v>259346.25</v>
      </c>
      <c r="E5" s="6">
        <f t="shared" si="1"/>
        <v>213809.64519432935</v>
      </c>
      <c r="F5" s="2">
        <f>'[1]Raw Data'!F22</f>
        <v>154460</v>
      </c>
      <c r="G5" s="2">
        <f>'[1]Raw Data'!F23</f>
        <v>18410</v>
      </c>
      <c r="H5" s="6">
        <f aca="true" t="shared" si="2" ref="H5:H10">AVERAGE(F5:G5)</f>
        <v>86435</v>
      </c>
      <c r="I5" s="6">
        <f aca="true" t="shared" si="3" ref="I5:I10">STDEV(F5:G5)</f>
        <v>96201.87758042979</v>
      </c>
      <c r="J5" s="2">
        <f>'[1]Raw Data'!F24</f>
        <v>56167.5</v>
      </c>
      <c r="K5" s="2">
        <f>'[1]Raw Data'!F25</f>
        <v>20422.5</v>
      </c>
      <c r="L5" s="6">
        <f aca="true" t="shared" si="4" ref="L5:L10">AVERAGE(J5:K5)</f>
        <v>38295</v>
      </c>
      <c r="M5" s="6">
        <f aca="true" t="shared" si="5" ref="M5:M10">STDEV(J5:K5)</f>
        <v>25275.53189351314</v>
      </c>
      <c r="N5" s="2">
        <f>'[1]Raw Data'!F26</f>
        <v>59057.5</v>
      </c>
      <c r="O5" s="2">
        <f>'[1]Raw Data'!F27</f>
        <v>7567.5</v>
      </c>
      <c r="P5" s="6">
        <f aca="true" t="shared" si="6" ref="P5:P10">AVERAGE(N5:O5)</f>
        <v>33312.5</v>
      </c>
      <c r="Q5" s="6">
        <f aca="true" t="shared" si="7" ref="Q5:Q10">STDEV(N5:O5)</f>
        <v>36408.928163295335</v>
      </c>
    </row>
    <row r="6" spans="1:17" ht="12.75">
      <c r="A6" s="4">
        <v>120</v>
      </c>
      <c r="B6" s="2">
        <f>'[1]Raw Data'!F32</f>
        <v>426275</v>
      </c>
      <c r="C6" s="2">
        <f>'[1]Raw Data'!F33</f>
        <v>107672.5</v>
      </c>
      <c r="D6" s="6">
        <f t="shared" si="0"/>
        <v>266973.75</v>
      </c>
      <c r="E6" s="6">
        <f t="shared" si="1"/>
        <v>225285.988252987</v>
      </c>
      <c r="F6" s="2">
        <f>'[1]Raw Data'!F34</f>
        <v>140125</v>
      </c>
      <c r="G6" s="2">
        <f>'[1]Raw Data'!F35</f>
        <v>14385</v>
      </c>
      <c r="H6" s="6">
        <f t="shared" si="2"/>
        <v>77255</v>
      </c>
      <c r="I6" s="6">
        <f t="shared" si="3"/>
        <v>88911.60666639649</v>
      </c>
      <c r="J6" s="2">
        <f>'[1]Raw Data'!F36</f>
        <v>53660</v>
      </c>
      <c r="K6" s="2">
        <f>'[1]Raw Data'!F37</f>
        <v>21082.5</v>
      </c>
      <c r="L6" s="6">
        <f t="shared" si="4"/>
        <v>37371.25</v>
      </c>
      <c r="M6" s="6">
        <f t="shared" si="5"/>
        <v>23035.771164104754</v>
      </c>
      <c r="N6" s="2">
        <f>'[1]Raw Data'!F38</f>
        <v>65095</v>
      </c>
      <c r="O6" s="2">
        <f>'[1]Raw Data'!F39</f>
        <v>12920</v>
      </c>
      <c r="P6" s="6">
        <f t="shared" si="6"/>
        <v>39007.5</v>
      </c>
      <c r="Q6" s="6">
        <f t="shared" si="7"/>
        <v>36893.29630840812</v>
      </c>
    </row>
    <row r="7" spans="1:17" ht="12.75">
      <c r="A7" s="4">
        <v>180</v>
      </c>
      <c r="B7" s="2">
        <f>'[1]Raw Data'!F44</f>
        <v>348620</v>
      </c>
      <c r="C7" s="2">
        <f>'[1]Raw Data'!F45</f>
        <v>71120</v>
      </c>
      <c r="D7" s="6">
        <f t="shared" si="0"/>
        <v>209870</v>
      </c>
      <c r="E7" s="6">
        <f t="shared" si="1"/>
        <v>196222.13177926693</v>
      </c>
      <c r="F7" s="2">
        <f>'[1]Raw Data'!F46</f>
        <v>150642.5</v>
      </c>
      <c r="G7" s="2">
        <f>'[1]Raw Data'!F47</f>
        <v>6930</v>
      </c>
      <c r="H7" s="6">
        <f t="shared" si="2"/>
        <v>78786.25</v>
      </c>
      <c r="I7" s="6">
        <f t="shared" si="3"/>
        <v>101620.08329127172</v>
      </c>
      <c r="J7" s="2">
        <f>'[1]Raw Data'!F48</f>
        <v>52585</v>
      </c>
      <c r="K7" s="2">
        <f>'[1]Raw Data'!F49</f>
        <v>21517.5</v>
      </c>
      <c r="L7" s="6">
        <f t="shared" si="4"/>
        <v>37051.25</v>
      </c>
      <c r="M7" s="6">
        <f t="shared" si="5"/>
        <v>21968.039924513065</v>
      </c>
      <c r="N7" s="2">
        <f>'[1]Raw Data'!F50</f>
        <v>75375</v>
      </c>
      <c r="O7" s="2">
        <f>'[1]Raw Data'!F51</f>
        <v>16790</v>
      </c>
      <c r="P7" s="6">
        <f t="shared" si="6"/>
        <v>46082.5</v>
      </c>
      <c r="Q7" s="6">
        <f t="shared" si="7"/>
        <v>41425.85077581389</v>
      </c>
    </row>
    <row r="8" spans="1:17" ht="12.75">
      <c r="A8" s="4">
        <v>240</v>
      </c>
      <c r="B8" s="2">
        <f>'[1]Raw Data'!F56</f>
        <v>373427.5</v>
      </c>
      <c r="C8" s="2">
        <f>'[1]Raw Data'!F57</f>
        <v>45570</v>
      </c>
      <c r="D8" s="6">
        <f t="shared" si="0"/>
        <v>209498.75</v>
      </c>
      <c r="E8" s="6">
        <f t="shared" si="1"/>
        <v>231830.2615128685</v>
      </c>
      <c r="F8" s="2">
        <f>'[1]Raw Data'!F58</f>
        <v>155040</v>
      </c>
      <c r="G8" s="2">
        <f>'[1]Raw Data'!F59</f>
        <v>5925</v>
      </c>
      <c r="H8" s="6">
        <f t="shared" si="2"/>
        <v>80482.5</v>
      </c>
      <c r="I8" s="6">
        <f t="shared" si="3"/>
        <v>105440.22767663203</v>
      </c>
      <c r="J8" s="2">
        <f>'[1]Raw Data'!F60</f>
        <v>53970</v>
      </c>
      <c r="K8" s="2">
        <f>'[1]Raw Data'!F61</f>
        <v>23887.5</v>
      </c>
      <c r="L8" s="6">
        <f t="shared" si="4"/>
        <v>38928.75</v>
      </c>
      <c r="M8" s="6">
        <f t="shared" si="5"/>
        <v>21271.539745044316</v>
      </c>
      <c r="N8" s="2">
        <f>'[1]Raw Data'!F62</f>
        <v>80315</v>
      </c>
      <c r="O8" s="2">
        <f>'[1]Raw Data'!F63</f>
        <v>21452.5</v>
      </c>
      <c r="P8" s="6">
        <f t="shared" si="6"/>
        <v>50883.75</v>
      </c>
      <c r="Q8" s="6">
        <f t="shared" si="7"/>
        <v>41622.07290759315</v>
      </c>
    </row>
    <row r="9" spans="1:17" ht="12.75">
      <c r="A9" s="4">
        <v>300</v>
      </c>
      <c r="B9" s="2">
        <f>'[1]Raw Data'!F68</f>
        <v>338407.5</v>
      </c>
      <c r="C9" s="2">
        <f>'[1]Raw Data'!F69</f>
        <v>42892.5</v>
      </c>
      <c r="D9" s="6">
        <f t="shared" si="0"/>
        <v>190650</v>
      </c>
      <c r="E9" s="6">
        <f t="shared" si="1"/>
        <v>208960.6604423426</v>
      </c>
      <c r="F9" s="2">
        <f>'[1]Raw Data'!F70</f>
        <v>148772.5</v>
      </c>
      <c r="G9" s="2">
        <f>'[1]Raw Data'!F71</f>
        <v>5482.5</v>
      </c>
      <c r="H9" s="6">
        <f t="shared" si="2"/>
        <v>77127.5</v>
      </c>
      <c r="I9" s="6">
        <f t="shared" si="3"/>
        <v>101321.3306762204</v>
      </c>
      <c r="J9" s="2">
        <f>'[1]Raw Data'!F72</f>
        <v>53810</v>
      </c>
      <c r="K9" s="2">
        <f>'[1]Raw Data'!F73</f>
        <v>25177.5</v>
      </c>
      <c r="L9" s="6">
        <f t="shared" si="4"/>
        <v>39493.75</v>
      </c>
      <c r="M9" s="6">
        <f t="shared" si="5"/>
        <v>20246.234912323824</v>
      </c>
      <c r="N9" s="2">
        <f>'[1]Raw Data'!F74</f>
        <v>78532.5</v>
      </c>
      <c r="O9" s="2">
        <f>'[1]Raw Data'!F75</f>
        <v>25775</v>
      </c>
      <c r="P9" s="6">
        <f t="shared" si="6"/>
        <v>52153.75</v>
      </c>
      <c r="Q9" s="6">
        <f t="shared" si="7"/>
        <v>37305.18600844928</v>
      </c>
    </row>
    <row r="10" spans="1:17" ht="12.75">
      <c r="A10" s="4">
        <v>360</v>
      </c>
      <c r="B10" s="2">
        <f>'[1]Raw Data'!F80</f>
        <v>335870</v>
      </c>
      <c r="C10" s="2">
        <f>'[1]Raw Data'!F81</f>
        <v>67225</v>
      </c>
      <c r="D10" s="6">
        <f t="shared" si="0"/>
        <v>201547.5</v>
      </c>
      <c r="E10" s="6">
        <f t="shared" si="1"/>
        <v>189960.70123186006</v>
      </c>
      <c r="F10" s="2">
        <f>'[1]Raw Data'!F82</f>
        <v>148305</v>
      </c>
      <c r="G10" s="2">
        <f>'[1]Raw Data'!F83</f>
        <v>4560</v>
      </c>
      <c r="H10" s="6">
        <f t="shared" si="2"/>
        <v>76432.5</v>
      </c>
      <c r="I10" s="6">
        <f t="shared" si="3"/>
        <v>101643.06426166027</v>
      </c>
      <c r="J10" s="2">
        <f>'[1]Raw Data'!F84</f>
        <v>50680</v>
      </c>
      <c r="K10" s="2">
        <f>'[1]Raw Data'!F85</f>
        <v>24730</v>
      </c>
      <c r="L10" s="6">
        <f t="shared" si="4"/>
        <v>37705</v>
      </c>
      <c r="M10" s="6">
        <f t="shared" si="5"/>
        <v>18349.420971790907</v>
      </c>
      <c r="N10" s="2">
        <f>'[1]Raw Data'!F86</f>
        <v>71152.5</v>
      </c>
      <c r="O10" s="2">
        <f>'[1]Raw Data'!F87</f>
        <v>29232.5</v>
      </c>
      <c r="P10" s="6">
        <f t="shared" si="6"/>
        <v>50192.5</v>
      </c>
      <c r="Q10" s="6">
        <f t="shared" si="7"/>
        <v>29641.91626734007</v>
      </c>
    </row>
    <row r="12" ht="12.75">
      <c r="A12" s="7" t="s">
        <v>35</v>
      </c>
    </row>
    <row r="13" spans="1:17" ht="12.75">
      <c r="A13" s="3" t="s">
        <v>29</v>
      </c>
      <c r="B13" s="5" t="s">
        <v>25</v>
      </c>
      <c r="C13" s="5"/>
      <c r="D13" s="5"/>
      <c r="E13" s="5"/>
      <c r="F13" s="5" t="s">
        <v>26</v>
      </c>
      <c r="G13" s="5"/>
      <c r="H13" s="5"/>
      <c r="I13" s="5"/>
      <c r="J13" s="5" t="s">
        <v>27</v>
      </c>
      <c r="K13" s="5"/>
      <c r="L13" s="5"/>
      <c r="M13" s="5"/>
      <c r="N13" s="5" t="s">
        <v>28</v>
      </c>
      <c r="O13" s="5"/>
      <c r="P13" s="5"/>
      <c r="Q13" s="5"/>
    </row>
    <row r="14" spans="1:17" ht="12.75">
      <c r="A14" s="3"/>
      <c r="B14" s="3" t="s">
        <v>31</v>
      </c>
      <c r="C14" s="3" t="s">
        <v>30</v>
      </c>
      <c r="D14" s="3" t="s">
        <v>32</v>
      </c>
      <c r="E14" s="3" t="s">
        <v>33</v>
      </c>
      <c r="F14" s="3" t="s">
        <v>31</v>
      </c>
      <c r="G14" s="3" t="s">
        <v>30</v>
      </c>
      <c r="H14" s="3" t="s">
        <v>32</v>
      </c>
      <c r="I14" s="3" t="s">
        <v>33</v>
      </c>
      <c r="J14" s="3" t="s">
        <v>31</v>
      </c>
      <c r="K14" s="3" t="s">
        <v>30</v>
      </c>
      <c r="L14" s="3" t="s">
        <v>32</v>
      </c>
      <c r="M14" s="3" t="s">
        <v>33</v>
      </c>
      <c r="N14" s="3" t="s">
        <v>31</v>
      </c>
      <c r="O14" s="3" t="s">
        <v>30</v>
      </c>
      <c r="P14" s="3" t="s">
        <v>32</v>
      </c>
      <c r="Q14" s="3" t="s">
        <v>33</v>
      </c>
    </row>
    <row r="15" spans="1:17" ht="12.75">
      <c r="A15" s="4">
        <v>0</v>
      </c>
      <c r="B15" s="2">
        <f>B4/357862*100</f>
        <v>100.00013971866251</v>
      </c>
      <c r="C15" s="2">
        <f>C4/84273*100</f>
        <v>99.99940669016173</v>
      </c>
      <c r="D15" s="6">
        <f aca="true" t="shared" si="8" ref="D15:D21">AVERAGE(B15:C15)</f>
        <v>99.99977320441212</v>
      </c>
      <c r="E15" s="6">
        <f aca="true" t="shared" si="9" ref="E15:E21">STDEV(B15:C15)</f>
        <v>0.000518332299671292</v>
      </c>
      <c r="F15" s="2">
        <f>F4/164888*100</f>
        <v>99.99969676386395</v>
      </c>
      <c r="G15" s="2">
        <f>G4/23400*100</f>
        <v>100</v>
      </c>
      <c r="H15" s="6">
        <f>AVERAGE(F15:G15)</f>
        <v>99.99984838193197</v>
      </c>
      <c r="I15" s="6">
        <f>STDEV(F15:G15)</f>
        <v>0.00021442195821329743</v>
      </c>
      <c r="J15" s="2">
        <f>J4/54688*100</f>
        <v>99.99908572264482</v>
      </c>
      <c r="K15" s="2">
        <f>K4/19425*100</f>
        <v>100</v>
      </c>
      <c r="L15" s="6">
        <f>AVERAGE(J15:K15)</f>
        <v>99.99954286132241</v>
      </c>
      <c r="M15" s="6">
        <f>STDEV(J15:K15)</f>
        <v>0.0006464927170754042</v>
      </c>
      <c r="N15" s="2">
        <f>N4/50810*100</f>
        <v>100</v>
      </c>
      <c r="O15" s="2">
        <f>O4/4175*100</f>
        <v>100</v>
      </c>
      <c r="P15" s="6">
        <f>AVERAGE(N15:O15)</f>
        <v>100</v>
      </c>
      <c r="Q15" s="6">
        <f>STDEV(N15:O15)</f>
        <v>0</v>
      </c>
    </row>
    <row r="16" spans="1:17" ht="12.75">
      <c r="A16" s="4">
        <v>60</v>
      </c>
      <c r="B16" s="2">
        <f aca="true" t="shared" si="10" ref="B16:B21">B5/357862*100</f>
        <v>114.7181036265376</v>
      </c>
      <c r="C16" s="2">
        <f aca="true" t="shared" si="11" ref="C16:C21">C5/84273*100</f>
        <v>128.34478421321182</v>
      </c>
      <c r="D16" s="6">
        <f t="shared" si="8"/>
        <v>121.5314439198747</v>
      </c>
      <c r="E16" s="6">
        <f t="shared" si="9"/>
        <v>9.635518247900489</v>
      </c>
      <c r="F16" s="2">
        <f aca="true" t="shared" si="12" ref="F16:F21">F5/164888*100</f>
        <v>93.67570714666925</v>
      </c>
      <c r="G16" s="2">
        <f aca="true" t="shared" si="13" ref="G16:G21">G5/23400*100</f>
        <v>78.67521367521367</v>
      </c>
      <c r="H16" s="6">
        <f aca="true" t="shared" si="14" ref="H16:H21">AVERAGE(F16:G16)</f>
        <v>86.17546041094147</v>
      </c>
      <c r="I16" s="6">
        <f aca="true" t="shared" si="15" ref="I16:I21">STDEV(F16:G16)</f>
        <v>10.606950654810687</v>
      </c>
      <c r="J16" s="2">
        <f aca="true" t="shared" si="16" ref="J16:J21">J5/54688*100</f>
        <v>102.70534669397308</v>
      </c>
      <c r="K16" s="2">
        <f aca="true" t="shared" si="17" ref="K16:K21">K5/19425*100</f>
        <v>105.13513513513513</v>
      </c>
      <c r="L16" s="6">
        <f aca="true" t="shared" si="18" ref="L16:L21">AVERAGE(J16:K16)</f>
        <v>103.92024091455411</v>
      </c>
      <c r="M16" s="6">
        <f aca="true" t="shared" si="19" ref="M16:M21">STDEV(J16:K16)</f>
        <v>1.718119883594059</v>
      </c>
      <c r="N16" s="2">
        <f aca="true" t="shared" si="20" ref="N16:N21">N5/50810*100</f>
        <v>116.23204093682347</v>
      </c>
      <c r="O16" s="2">
        <f aca="true" t="shared" si="21" ref="O16:O21">O5/4175*100</f>
        <v>181.2574850299401</v>
      </c>
      <c r="P16" s="6">
        <f aca="true" t="shared" si="22" ref="P16:P21">AVERAGE(N16:O16)</f>
        <v>148.7447629833818</v>
      </c>
      <c r="Q16" s="6">
        <f aca="true" t="shared" si="23" ref="Q16:Q21">STDEV(N16:O16)</f>
        <v>45.97993246790937</v>
      </c>
    </row>
    <row r="17" spans="1:17" ht="12.75">
      <c r="A17" s="4">
        <v>120</v>
      </c>
      <c r="B17" s="2">
        <f t="shared" si="10"/>
        <v>119.1171457153875</v>
      </c>
      <c r="C17" s="2">
        <f t="shared" si="11"/>
        <v>127.76630712090468</v>
      </c>
      <c r="D17" s="6">
        <f t="shared" si="8"/>
        <v>123.44172641814609</v>
      </c>
      <c r="E17" s="6">
        <f t="shared" si="9"/>
        <v>6.1158806814181235</v>
      </c>
      <c r="F17" s="2">
        <f t="shared" si="12"/>
        <v>84.9819271262918</v>
      </c>
      <c r="G17" s="2">
        <f t="shared" si="13"/>
        <v>61.47435897435898</v>
      </c>
      <c r="H17" s="6">
        <f t="shared" si="14"/>
        <v>73.22814305032539</v>
      </c>
      <c r="I17" s="6">
        <f t="shared" si="15"/>
        <v>16.622360849436607</v>
      </c>
      <c r="J17" s="2">
        <f t="shared" si="16"/>
        <v>98.12024575775308</v>
      </c>
      <c r="K17" s="2">
        <f t="shared" si="17"/>
        <v>108.53281853281854</v>
      </c>
      <c r="L17" s="6">
        <f t="shared" si="18"/>
        <v>103.32653214528581</v>
      </c>
      <c r="M17" s="6">
        <f t="shared" si="19"/>
        <v>7.362800818847059</v>
      </c>
      <c r="N17" s="2">
        <f t="shared" si="20"/>
        <v>128.11454438102737</v>
      </c>
      <c r="O17" s="2">
        <f t="shared" si="21"/>
        <v>309.4610778443114</v>
      </c>
      <c r="P17" s="6">
        <f t="shared" si="22"/>
        <v>218.78781111266937</v>
      </c>
      <c r="Q17" s="6">
        <f t="shared" si="23"/>
        <v>128.23136355656126</v>
      </c>
    </row>
    <row r="18" spans="1:17" ht="12.75">
      <c r="A18" s="4">
        <v>180</v>
      </c>
      <c r="B18" s="2">
        <f t="shared" si="10"/>
        <v>97.41744024232804</v>
      </c>
      <c r="C18" s="2">
        <f t="shared" si="11"/>
        <v>84.3923913946341</v>
      </c>
      <c r="D18" s="6">
        <f t="shared" si="8"/>
        <v>90.90491581848107</v>
      </c>
      <c r="E18" s="6">
        <f t="shared" si="9"/>
        <v>9.21010036549046</v>
      </c>
      <c r="F18" s="2">
        <f t="shared" si="12"/>
        <v>91.36049924797437</v>
      </c>
      <c r="G18" s="2">
        <f t="shared" si="13"/>
        <v>29.615384615384617</v>
      </c>
      <c r="H18" s="6">
        <f t="shared" si="14"/>
        <v>60.487941931679494</v>
      </c>
      <c r="I18" s="6">
        <f t="shared" si="15"/>
        <v>43.66038926184495</v>
      </c>
      <c r="J18" s="2">
        <f t="shared" si="16"/>
        <v>96.15454944411937</v>
      </c>
      <c r="K18" s="2">
        <f t="shared" si="17"/>
        <v>110.77220077220078</v>
      </c>
      <c r="L18" s="6">
        <f t="shared" si="18"/>
        <v>103.46337510816008</v>
      </c>
      <c r="M18" s="6">
        <f t="shared" si="19"/>
        <v>10.336240379106671</v>
      </c>
      <c r="N18" s="2">
        <f t="shared" si="20"/>
        <v>148.3467821295021</v>
      </c>
      <c r="O18" s="2">
        <f t="shared" si="21"/>
        <v>402.1556886227545</v>
      </c>
      <c r="P18" s="6">
        <f t="shared" si="22"/>
        <v>275.2512353761283</v>
      </c>
      <c r="Q18" s="6">
        <f t="shared" si="23"/>
        <v>179.46999890692112</v>
      </c>
    </row>
    <row r="19" spans="1:17" ht="12.75">
      <c r="A19" s="4">
        <v>240</v>
      </c>
      <c r="B19" s="2">
        <f t="shared" si="10"/>
        <v>104.34958168232447</v>
      </c>
      <c r="C19" s="2">
        <f t="shared" si="11"/>
        <v>54.074258659357085</v>
      </c>
      <c r="D19" s="6">
        <f t="shared" si="8"/>
        <v>79.21192017084078</v>
      </c>
      <c r="E19" s="6">
        <f t="shared" si="9"/>
        <v>35.550021835884344</v>
      </c>
      <c r="F19" s="2">
        <f t="shared" si="12"/>
        <v>94.02746106448014</v>
      </c>
      <c r="G19" s="2">
        <f t="shared" si="13"/>
        <v>25.320512820512818</v>
      </c>
      <c r="H19" s="6">
        <f t="shared" si="14"/>
        <v>59.67398694249648</v>
      </c>
      <c r="I19" s="6">
        <f t="shared" si="15"/>
        <v>48.58314901794245</v>
      </c>
      <c r="J19" s="2">
        <f t="shared" si="16"/>
        <v>98.68709771796372</v>
      </c>
      <c r="K19" s="2">
        <f t="shared" si="17"/>
        <v>122.97297297297298</v>
      </c>
      <c r="L19" s="6">
        <f t="shared" si="18"/>
        <v>110.83003534546836</v>
      </c>
      <c r="M19" s="6">
        <f t="shared" si="19"/>
        <v>17.172707079867518</v>
      </c>
      <c r="N19" s="2">
        <f t="shared" si="20"/>
        <v>158.0692777012399</v>
      </c>
      <c r="O19" s="2">
        <f t="shared" si="21"/>
        <v>513.8323353293413</v>
      </c>
      <c r="P19" s="6">
        <f t="shared" si="22"/>
        <v>335.9508065152906</v>
      </c>
      <c r="Q19" s="6">
        <f t="shared" si="23"/>
        <v>251.562470544491</v>
      </c>
    </row>
    <row r="20" spans="1:17" ht="12.75">
      <c r="A20" s="4">
        <v>300</v>
      </c>
      <c r="B20" s="2">
        <f t="shared" si="10"/>
        <v>94.56368656074129</v>
      </c>
      <c r="C20" s="2">
        <f t="shared" si="11"/>
        <v>50.89708447545477</v>
      </c>
      <c r="D20" s="6">
        <f t="shared" si="8"/>
        <v>72.73038551809803</v>
      </c>
      <c r="E20" s="6">
        <f t="shared" si="9"/>
        <v>30.876950445880688</v>
      </c>
      <c r="F20" s="2">
        <f t="shared" si="12"/>
        <v>90.22639609917034</v>
      </c>
      <c r="G20" s="2">
        <f t="shared" si="13"/>
        <v>23.42948717948718</v>
      </c>
      <c r="H20" s="6">
        <f t="shared" si="14"/>
        <v>56.82794163932876</v>
      </c>
      <c r="I20" s="6">
        <f t="shared" si="15"/>
        <v>47.232547259408136</v>
      </c>
      <c r="J20" s="2">
        <f t="shared" si="16"/>
        <v>98.39452896430662</v>
      </c>
      <c r="K20" s="2">
        <f t="shared" si="17"/>
        <v>129.6138996138996</v>
      </c>
      <c r="L20" s="6">
        <f t="shared" si="18"/>
        <v>114.00421428910312</v>
      </c>
      <c r="M20" s="6">
        <f t="shared" si="19"/>
        <v>22.075428690703372</v>
      </c>
      <c r="N20" s="2">
        <f t="shared" si="20"/>
        <v>154.56111001771305</v>
      </c>
      <c r="O20" s="2">
        <f t="shared" si="21"/>
        <v>617.3652694610778</v>
      </c>
      <c r="P20" s="6">
        <f t="shared" si="22"/>
        <v>385.96318973939543</v>
      </c>
      <c r="Q20" s="6">
        <f t="shared" si="23"/>
        <v>327.2519595037433</v>
      </c>
    </row>
    <row r="21" spans="1:17" ht="12.75">
      <c r="A21" s="4">
        <v>360</v>
      </c>
      <c r="B21" s="2">
        <f t="shared" si="10"/>
        <v>93.85461434854776</v>
      </c>
      <c r="C21" s="2">
        <f t="shared" si="11"/>
        <v>79.77050775455959</v>
      </c>
      <c r="D21" s="6">
        <f t="shared" si="8"/>
        <v>86.81256105155367</v>
      </c>
      <c r="E21" s="6">
        <f t="shared" si="9"/>
        <v>9.958967279563307</v>
      </c>
      <c r="F21" s="2">
        <f t="shared" si="12"/>
        <v>89.94287031196933</v>
      </c>
      <c r="G21" s="2">
        <f t="shared" si="13"/>
        <v>19.48717948717949</v>
      </c>
      <c r="H21" s="6">
        <f t="shared" si="14"/>
        <v>54.71502489957441</v>
      </c>
      <c r="I21" s="6">
        <f t="shared" si="15"/>
        <v>49.819696755391725</v>
      </c>
      <c r="J21" s="2">
        <f t="shared" si="16"/>
        <v>92.67115272088941</v>
      </c>
      <c r="K21" s="2">
        <f t="shared" si="17"/>
        <v>127.31016731016732</v>
      </c>
      <c r="L21" s="6">
        <f t="shared" si="18"/>
        <v>109.99066001552836</v>
      </c>
      <c r="M21" s="6">
        <f t="shared" si="19"/>
        <v>24.49348210969825</v>
      </c>
      <c r="N21" s="2">
        <f t="shared" si="20"/>
        <v>140.0364101554812</v>
      </c>
      <c r="O21" s="2">
        <f t="shared" si="21"/>
        <v>700.1796407185628</v>
      </c>
      <c r="P21" s="6">
        <f t="shared" si="22"/>
        <v>420.10802543702204</v>
      </c>
      <c r="Q21" s="6">
        <f t="shared" si="23"/>
        <v>396.0810767668948</v>
      </c>
    </row>
  </sheetData>
  <mergeCells count="8">
    <mergeCell ref="B13:E13"/>
    <mergeCell ref="F13:I13"/>
    <mergeCell ref="J13:M13"/>
    <mergeCell ref="N13:Q13"/>
    <mergeCell ref="B2:E2"/>
    <mergeCell ref="F2:I2"/>
    <mergeCell ref="J2:M2"/>
    <mergeCell ref="N2:Q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Cheukka</dc:creator>
  <cp:keywords/>
  <dc:description/>
  <cp:lastModifiedBy>Cheukka</cp:lastModifiedBy>
  <dcterms:created xsi:type="dcterms:W3CDTF">2007-10-25T17:27:03Z</dcterms:created>
  <dcterms:modified xsi:type="dcterms:W3CDTF">2007-10-25T17:47:26Z</dcterms:modified>
  <cp:category/>
  <cp:version/>
  <cp:contentType/>
  <cp:contentStatus/>
</cp:coreProperties>
</file>